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5" sheetId="1" r:id="rId1"/>
    <sheet name="пр16" sheetId="2" r:id="rId2"/>
    <sheet name="пр17" sheetId="3" r:id="rId3"/>
    <sheet name="пр18" sheetId="4" r:id="rId4"/>
  </sheets>
  <calcPr calcId="162913"/>
</workbook>
</file>

<file path=xl/calcChain.xml><?xml version="1.0" encoding="utf-8"?>
<calcChain xmlns="http://schemas.openxmlformats.org/spreadsheetml/2006/main">
  <c r="C19" i="1" l="1"/>
  <c r="P19" i="2" l="1"/>
  <c r="P21" i="2"/>
  <c r="Q19" i="2" l="1"/>
  <c r="C18" i="4" l="1"/>
  <c r="B18" i="4"/>
  <c r="C17" i="4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6" i="4"/>
  <c r="C13" i="4"/>
  <c r="B13" i="4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D17" i="2"/>
  <c r="D11" i="2" s="1"/>
  <c r="D63" i="2" s="1"/>
  <c r="L17" i="2"/>
  <c r="J17" i="1"/>
  <c r="Q17" i="1"/>
  <c r="Q11" i="1" s="1"/>
  <c r="H22" i="1"/>
  <c r="H11" i="1" s="1"/>
  <c r="H63" i="1" s="1"/>
  <c r="P22" i="1"/>
  <c r="J47" i="1"/>
  <c r="Q47" i="1"/>
  <c r="P46" i="1"/>
  <c r="H58" i="2"/>
  <c r="H54" i="2" s="1"/>
  <c r="K61" i="1"/>
  <c r="M61" i="1" s="1"/>
  <c r="O61" i="1" s="1"/>
  <c r="J58" i="2"/>
  <c r="J54" i="2" s="1"/>
  <c r="Q58" i="2"/>
  <c r="Q54" i="2" s="1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G59" i="1"/>
  <c r="I59" i="1" s="1"/>
  <c r="K59" i="1" s="1"/>
  <c r="M59" i="1" s="1"/>
  <c r="O59" i="1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F46" i="1"/>
  <c r="J58" i="1"/>
  <c r="J54" i="1" s="1"/>
  <c r="J46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C58" i="1"/>
  <c r="Q34" i="2"/>
  <c r="Q27" i="2" s="1"/>
  <c r="P27" i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Q46" i="2" l="1"/>
  <c r="E17" i="2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Q63" i="2" l="1"/>
  <c r="E54" i="1"/>
  <c r="G54" i="1" s="1"/>
  <c r="I54" i="1" s="1"/>
  <c r="K54" i="1" s="1"/>
  <c r="M54" i="1" s="1"/>
  <c r="O54" i="1" s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P18" i="2" l="1"/>
  <c r="P17" i="2" s="1"/>
  <c r="P11" i="2" s="1"/>
  <c r="P63" i="2" s="1"/>
  <c r="B17" i="4"/>
  <c r="B16" i="4" s="1"/>
  <c r="B19" i="4" s="1"/>
  <c r="E53" i="1"/>
  <c r="G53" i="1" s="1"/>
  <c r="I53" i="1" s="1"/>
  <c r="K53" i="1" s="1"/>
  <c r="M53" i="1" s="1"/>
  <c r="O53" i="1" s="1"/>
  <c r="B16" i="3"/>
  <c r="B15" i="3" s="1"/>
  <c r="B18" i="3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11" i="1" s="1"/>
  <c r="C51" i="1"/>
  <c r="E51" i="1" s="1"/>
  <c r="G51" i="1" s="1"/>
  <c r="I51" i="1" s="1"/>
  <c r="K51" i="1" s="1"/>
  <c r="M51" i="1" s="1"/>
  <c r="O51" i="1" s="1"/>
  <c r="E17" i="1" l="1"/>
  <c r="G17" i="1" s="1"/>
  <c r="I17" i="1" s="1"/>
  <c r="K17" i="1" s="1"/>
  <c r="M17" i="1" s="1"/>
  <c r="O17" i="1" s="1"/>
  <c r="C47" i="1"/>
  <c r="E18" i="1"/>
  <c r="G18" i="1" s="1"/>
  <c r="I18" i="1" s="1"/>
  <c r="K18" i="1" s="1"/>
  <c r="M18" i="1" s="1"/>
  <c r="O18" i="1" s="1"/>
  <c r="E11" i="1"/>
  <c r="G11" i="1" s="1"/>
  <c r="I11" i="1" s="1"/>
  <c r="K11" i="1" s="1"/>
  <c r="M11" i="1" s="1"/>
  <c r="O11" i="1" s="1"/>
  <c r="C46" i="1"/>
  <c r="E46" i="1" s="1"/>
  <c r="G46" i="1" s="1"/>
  <c r="I46" i="1" s="1"/>
  <c r="K46" i="1" s="1"/>
  <c r="M46" i="1" s="1"/>
  <c r="O46" i="1" s="1"/>
  <c r="E47" i="1"/>
  <c r="G47" i="1" s="1"/>
  <c r="I47" i="1" s="1"/>
  <c r="K47" i="1" s="1"/>
  <c r="M47" i="1" s="1"/>
  <c r="O47" i="1" s="1"/>
  <c r="C63" i="1" l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<sst xmlns="http://schemas.openxmlformats.org/spreadsheetml/2006/main" count="311" uniqueCount="150">
  <si>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</si>
  <si>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</si>
  <si>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</si>
  <si>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</si>
  <si>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</si>
  <si>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</si>
  <si>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</si>
  <si>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</si>
  <si>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</si>
  <si>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</si>
  <si>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</si>
  <si>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</si>
  <si>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</si>
  <si>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</si>
  <si>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</si>
  <si>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</si>
  <si>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</si>
  <si>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</si>
  <si>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</si>
  <si>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</si>
  <si>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</si>
  <si>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</si>
  <si>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</si>
  <si>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</si>
  <si>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</si>
  <si>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</si>
  <si>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</si>
  <si>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</si>
  <si>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</si>
  <si>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</si>
  <si>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</si>
  <si>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</si>
  <si>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</si>
  <si>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</si>
  <si>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</si>
  <si>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</si>
  <si>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</si>
  <si>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</si>
  <si>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</si>
  <si>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</si>
  <si>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</si>
  <si>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</si>
  <si>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</si>
  <si>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</si>
  <si>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</si>
  <si>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</si>
  <si>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</si>
  <si>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</si>
  <si>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</si>
  <si>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</si>
  <si>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</si>
  <si>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</si>
  <si>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</si>
  <si>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</si>
  <si>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</si>
  <si>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</si>
  <si>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</si>
  <si>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</si>
  <si>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</si>
  <si>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</si>
  <si>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</si>
  <si>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</si>
  <si>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</si>
  <si>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</si>
  <si>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</si>
  <si>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</si>
  <si>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</si>
  <si>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</si>
  <si>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</si>
  <si>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</si>
  <si>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</si>
  <si>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</si>
  <si>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</si>
  <si>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</si>
  <si>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</si>
  <si>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</si>
  <si>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</si>
  <si>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</si>
  <si>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</si>
  <si>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</si>
  <si>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</si>
  <si>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</si>
  <si>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</si>
  <si>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</si>
  <si>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</si>
  <si>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</si>
  <si>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</si>
  <si>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</si>
  <si>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</si>
  <si>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</si>
  <si>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</si>
  <si>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</si>
  <si>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</si>
  <si>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</si>
  <si>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</si>
  <si>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</si>
  <si>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</si>
  <si>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</si>
  <si>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</si>
  <si>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</si>
  <si>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</si>
  <si>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</si>
  <si>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</si>
  <si>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</si>
  <si>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</si>
  <si>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</si>
  <si>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</si>
  <si>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</si>
  <si>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</si>
  <si>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</si>
  <si>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</si>
  <si>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</si>
  <si>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</si>
  <si>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</si>
  <si>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</si>
  <si>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</si>
  <si>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</si>
  <si>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</si>
  <si>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</si>
  <si>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</si>
  <si>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</si>
  <si>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Приложение 17</t>
  </si>
  <si>
    <t>Приложение 18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</si>
  <si>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</si>
  <si>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</si>
  <si>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</si>
  <si>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</si>
  <si>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</si>
  <si>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</si>
  <si>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</si>
  <si>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</si>
  <si>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</si>
  <si>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</si>
  <si>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</si>
  <si>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</si>
  <si>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</si>
  <si>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</si>
  <si>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</si>
  <si>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</si>
  <si>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</si>
  <si>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</si>
  <si>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</si>
  <si>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</si>
  <si>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</si>
  <si>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</si>
  <si>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</si>
  <si>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 21_" 12_ 2018 № _327_</t>
  </si>
  <si>
    <t>от "_21 "_12_____2018 № _327_</t>
  </si>
  <si>
    <t>от "21_" _12__ 2018 № _327__</t>
  </si>
  <si>
    <t>от " 21__"_12__  2018 № _327_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</si>
</sst>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C5" sqref="C5"/>
    </sheetView>
  </sheetViews>
  <sheetFormatPr defaultRowHeight="15" x14ac:dyDescent="0.25"/>
  <cols>
    <col min="1" max="1" width="67" style="3" customWidth="1"/>
    <col min="2" max="2" width="29.75" style="3" customWidth="1"/>
    <col min="3" max="3" width="17.625" style="3" customWidth="1"/>
    <col min="4" max="4" width="13.25" style="3" hidden="1" customWidth="1"/>
    <col min="5" max="5" width="20.125" style="3" hidden="1" customWidth="1"/>
    <col min="6" max="6" width="13.25" style="3" hidden="1" customWidth="1"/>
    <col min="7" max="7" width="20.125" style="3" hidden="1" customWidth="1"/>
    <col min="8" max="8" width="13.25" style="3" hidden="1" customWidth="1"/>
    <col min="9" max="9" width="20.125" style="3" hidden="1" customWidth="1"/>
    <col min="10" max="10" width="13.25" style="3" hidden="1" customWidth="1"/>
    <col min="11" max="11" width="20.125" style="3" hidden="1" customWidth="1"/>
    <col min="12" max="12" width="13.25" style="3" hidden="1" customWidth="1"/>
    <col min="13" max="13" width="20.125" style="3" hidden="1" customWidth="1"/>
    <col min="14" max="14" width="13.25" style="3" hidden="1" customWidth="1"/>
    <col min="15" max="15" width="20.125" style="3" hidden="1" customWidth="1"/>
    <col min="16" max="16" width="17.875" style="3" hidden="1" customWidth="1"/>
    <col min="17" max="17" width="18" style="3" hidden="1" customWidth="1"/>
    <col min="18" max="254" width="9.125" style="3"/>
    <col min="255" max="255" width="67" style="3" customWidth="1"/>
    <col min="256" max="256" width="29.75" style="3" customWidth="1"/>
    <col min="257" max="257" width="20.75" style="3" customWidth="1"/>
    <col min="258" max="259" width="0" style="3" hidden="1" customWidth="1"/>
    <col min="260" max="510" width="9.125" style="3"/>
    <col min="511" max="511" width="67" style="3" customWidth="1"/>
    <col min="512" max="512" width="29.75" style="3" customWidth="1"/>
    <col min="513" max="513" width="20.75" style="3" customWidth="1"/>
    <col min="514" max="515" width="0" style="3" hidden="1" customWidth="1"/>
    <col min="516" max="766" width="9.125" style="3"/>
    <col min="767" max="767" width="67" style="3" customWidth="1"/>
    <col min="768" max="768" width="29.75" style="3" customWidth="1"/>
    <col min="769" max="769" width="20.75" style="3" customWidth="1"/>
    <col min="770" max="771" width="0" style="3" hidden="1" customWidth="1"/>
    <col min="772" max="1022" width="9.125" style="3"/>
    <col min="1023" max="1023" width="67" style="3" customWidth="1"/>
    <col min="1024" max="1024" width="29.75" style="3" customWidth="1"/>
    <col min="1025" max="1025" width="20.75" style="3" customWidth="1"/>
    <col min="1026" max="1027" width="0" style="3" hidden="1" customWidth="1"/>
    <col min="1028" max="1278" width="9.125" style="3"/>
    <col min="1279" max="1279" width="67" style="3" customWidth="1"/>
    <col min="1280" max="1280" width="29.75" style="3" customWidth="1"/>
    <col min="1281" max="1281" width="20.75" style="3" customWidth="1"/>
    <col min="1282" max="1283" width="0" style="3" hidden="1" customWidth="1"/>
    <col min="1284" max="1534" width="9.125" style="3"/>
    <col min="1535" max="1535" width="67" style="3" customWidth="1"/>
    <col min="1536" max="1536" width="29.75" style="3" customWidth="1"/>
    <col min="1537" max="1537" width="20.75" style="3" customWidth="1"/>
    <col min="1538" max="1539" width="0" style="3" hidden="1" customWidth="1"/>
    <col min="1540" max="1790" width="9.125" style="3"/>
    <col min="1791" max="1791" width="67" style="3" customWidth="1"/>
    <col min="1792" max="1792" width="29.75" style="3" customWidth="1"/>
    <col min="1793" max="1793" width="20.75" style="3" customWidth="1"/>
    <col min="1794" max="1795" width="0" style="3" hidden="1" customWidth="1"/>
    <col min="1796" max="2046" width="9.125" style="3"/>
    <col min="2047" max="2047" width="67" style="3" customWidth="1"/>
    <col min="2048" max="2048" width="29.75" style="3" customWidth="1"/>
    <col min="2049" max="2049" width="20.75" style="3" customWidth="1"/>
    <col min="2050" max="2051" width="0" style="3" hidden="1" customWidth="1"/>
    <col min="2052" max="2302" width="9.125" style="3"/>
    <col min="2303" max="2303" width="67" style="3" customWidth="1"/>
    <col min="2304" max="2304" width="29.75" style="3" customWidth="1"/>
    <col min="2305" max="2305" width="20.75" style="3" customWidth="1"/>
    <col min="2306" max="2307" width="0" style="3" hidden="1" customWidth="1"/>
    <col min="2308" max="2558" width="9.125" style="3"/>
    <col min="2559" max="2559" width="67" style="3" customWidth="1"/>
    <col min="2560" max="2560" width="29.75" style="3" customWidth="1"/>
    <col min="2561" max="2561" width="20.75" style="3" customWidth="1"/>
    <col min="2562" max="2563" width="0" style="3" hidden="1" customWidth="1"/>
    <col min="2564" max="2814" width="9.125" style="3"/>
    <col min="2815" max="2815" width="67" style="3" customWidth="1"/>
    <col min="2816" max="2816" width="29.75" style="3" customWidth="1"/>
    <col min="2817" max="2817" width="20.75" style="3" customWidth="1"/>
    <col min="2818" max="2819" width="0" style="3" hidden="1" customWidth="1"/>
    <col min="2820" max="3070" width="9.125" style="3"/>
    <col min="3071" max="3071" width="67" style="3" customWidth="1"/>
    <col min="3072" max="3072" width="29.75" style="3" customWidth="1"/>
    <col min="3073" max="3073" width="20.75" style="3" customWidth="1"/>
    <col min="3074" max="3075" width="0" style="3" hidden="1" customWidth="1"/>
    <col min="3076" max="3326" width="9.125" style="3"/>
    <col min="3327" max="3327" width="67" style="3" customWidth="1"/>
    <col min="3328" max="3328" width="29.75" style="3" customWidth="1"/>
    <col min="3329" max="3329" width="20.75" style="3" customWidth="1"/>
    <col min="3330" max="3331" width="0" style="3" hidden="1" customWidth="1"/>
    <col min="3332" max="3582" width="9.125" style="3"/>
    <col min="3583" max="3583" width="67" style="3" customWidth="1"/>
    <col min="3584" max="3584" width="29.75" style="3" customWidth="1"/>
    <col min="3585" max="3585" width="20.75" style="3" customWidth="1"/>
    <col min="3586" max="3587" width="0" style="3" hidden="1" customWidth="1"/>
    <col min="3588" max="3838" width="9.125" style="3"/>
    <col min="3839" max="3839" width="67" style="3" customWidth="1"/>
    <col min="3840" max="3840" width="29.75" style="3" customWidth="1"/>
    <col min="3841" max="3841" width="20.75" style="3" customWidth="1"/>
    <col min="3842" max="3843" width="0" style="3" hidden="1" customWidth="1"/>
    <col min="3844" max="4094" width="9.125" style="3"/>
    <col min="4095" max="4095" width="67" style="3" customWidth="1"/>
    <col min="4096" max="4096" width="29.75" style="3" customWidth="1"/>
    <col min="4097" max="4097" width="20.75" style="3" customWidth="1"/>
    <col min="4098" max="4099" width="0" style="3" hidden="1" customWidth="1"/>
    <col min="4100" max="4350" width="9.125" style="3"/>
    <col min="4351" max="4351" width="67" style="3" customWidth="1"/>
    <col min="4352" max="4352" width="29.75" style="3" customWidth="1"/>
    <col min="4353" max="4353" width="20.75" style="3" customWidth="1"/>
    <col min="4354" max="4355" width="0" style="3" hidden="1" customWidth="1"/>
    <col min="4356" max="4606" width="9.125" style="3"/>
    <col min="4607" max="4607" width="67" style="3" customWidth="1"/>
    <col min="4608" max="4608" width="29.75" style="3" customWidth="1"/>
    <col min="4609" max="4609" width="20.75" style="3" customWidth="1"/>
    <col min="4610" max="4611" width="0" style="3" hidden="1" customWidth="1"/>
    <col min="4612" max="4862" width="9.125" style="3"/>
    <col min="4863" max="4863" width="67" style="3" customWidth="1"/>
    <col min="4864" max="4864" width="29.75" style="3" customWidth="1"/>
    <col min="4865" max="4865" width="20.75" style="3" customWidth="1"/>
    <col min="4866" max="4867" width="0" style="3" hidden="1" customWidth="1"/>
    <col min="4868" max="5118" width="9.125" style="3"/>
    <col min="5119" max="5119" width="67" style="3" customWidth="1"/>
    <col min="5120" max="5120" width="29.75" style="3" customWidth="1"/>
    <col min="5121" max="5121" width="20.75" style="3" customWidth="1"/>
    <col min="5122" max="5123" width="0" style="3" hidden="1" customWidth="1"/>
    <col min="5124" max="5374" width="9.125" style="3"/>
    <col min="5375" max="5375" width="67" style="3" customWidth="1"/>
    <col min="5376" max="5376" width="29.75" style="3" customWidth="1"/>
    <col min="5377" max="5377" width="20.75" style="3" customWidth="1"/>
    <col min="5378" max="5379" width="0" style="3" hidden="1" customWidth="1"/>
    <col min="5380" max="5630" width="9.125" style="3"/>
    <col min="5631" max="5631" width="67" style="3" customWidth="1"/>
    <col min="5632" max="5632" width="29.75" style="3" customWidth="1"/>
    <col min="5633" max="5633" width="20.75" style="3" customWidth="1"/>
    <col min="5634" max="5635" width="0" style="3" hidden="1" customWidth="1"/>
    <col min="5636" max="5886" width="9.125" style="3"/>
    <col min="5887" max="5887" width="67" style="3" customWidth="1"/>
    <col min="5888" max="5888" width="29.75" style="3" customWidth="1"/>
    <col min="5889" max="5889" width="20.75" style="3" customWidth="1"/>
    <col min="5890" max="5891" width="0" style="3" hidden="1" customWidth="1"/>
    <col min="5892" max="6142" width="9.125" style="3"/>
    <col min="6143" max="6143" width="67" style="3" customWidth="1"/>
    <col min="6144" max="6144" width="29.75" style="3" customWidth="1"/>
    <col min="6145" max="6145" width="20.75" style="3" customWidth="1"/>
    <col min="6146" max="6147" width="0" style="3" hidden="1" customWidth="1"/>
    <col min="6148" max="6398" width="9.125" style="3"/>
    <col min="6399" max="6399" width="67" style="3" customWidth="1"/>
    <col min="6400" max="6400" width="29.75" style="3" customWidth="1"/>
    <col min="6401" max="6401" width="20.75" style="3" customWidth="1"/>
    <col min="6402" max="6403" width="0" style="3" hidden="1" customWidth="1"/>
    <col min="6404" max="6654" width="9.125" style="3"/>
    <col min="6655" max="6655" width="67" style="3" customWidth="1"/>
    <col min="6656" max="6656" width="29.75" style="3" customWidth="1"/>
    <col min="6657" max="6657" width="20.75" style="3" customWidth="1"/>
    <col min="6658" max="6659" width="0" style="3" hidden="1" customWidth="1"/>
    <col min="6660" max="6910" width="9.125" style="3"/>
    <col min="6911" max="6911" width="67" style="3" customWidth="1"/>
    <col min="6912" max="6912" width="29.75" style="3" customWidth="1"/>
    <col min="6913" max="6913" width="20.75" style="3" customWidth="1"/>
    <col min="6914" max="6915" width="0" style="3" hidden="1" customWidth="1"/>
    <col min="6916" max="7166" width="9.125" style="3"/>
    <col min="7167" max="7167" width="67" style="3" customWidth="1"/>
    <col min="7168" max="7168" width="29.75" style="3" customWidth="1"/>
    <col min="7169" max="7169" width="20.75" style="3" customWidth="1"/>
    <col min="7170" max="7171" width="0" style="3" hidden="1" customWidth="1"/>
    <col min="7172" max="7422" width="9.125" style="3"/>
    <col min="7423" max="7423" width="67" style="3" customWidth="1"/>
    <col min="7424" max="7424" width="29.75" style="3" customWidth="1"/>
    <col min="7425" max="7425" width="20.75" style="3" customWidth="1"/>
    <col min="7426" max="7427" width="0" style="3" hidden="1" customWidth="1"/>
    <col min="7428" max="7678" width="9.125" style="3"/>
    <col min="7679" max="7679" width="67" style="3" customWidth="1"/>
    <col min="7680" max="7680" width="29.75" style="3" customWidth="1"/>
    <col min="7681" max="7681" width="20.75" style="3" customWidth="1"/>
    <col min="7682" max="7683" width="0" style="3" hidden="1" customWidth="1"/>
    <col min="7684" max="7934" width="9.125" style="3"/>
    <col min="7935" max="7935" width="67" style="3" customWidth="1"/>
    <col min="7936" max="7936" width="29.75" style="3" customWidth="1"/>
    <col min="7937" max="7937" width="20.75" style="3" customWidth="1"/>
    <col min="7938" max="7939" width="0" style="3" hidden="1" customWidth="1"/>
    <col min="7940" max="8190" width="9.125" style="3"/>
    <col min="8191" max="8191" width="67" style="3" customWidth="1"/>
    <col min="8192" max="8192" width="29.75" style="3" customWidth="1"/>
    <col min="8193" max="8193" width="20.75" style="3" customWidth="1"/>
    <col min="8194" max="8195" width="0" style="3" hidden="1" customWidth="1"/>
    <col min="8196" max="8446" width="9.125" style="3"/>
    <col min="8447" max="8447" width="67" style="3" customWidth="1"/>
    <col min="8448" max="8448" width="29.75" style="3" customWidth="1"/>
    <col min="8449" max="8449" width="20.75" style="3" customWidth="1"/>
    <col min="8450" max="8451" width="0" style="3" hidden="1" customWidth="1"/>
    <col min="8452" max="8702" width="9.125" style="3"/>
    <col min="8703" max="8703" width="67" style="3" customWidth="1"/>
    <col min="8704" max="8704" width="29.75" style="3" customWidth="1"/>
    <col min="8705" max="8705" width="20.75" style="3" customWidth="1"/>
    <col min="8706" max="8707" width="0" style="3" hidden="1" customWidth="1"/>
    <col min="8708" max="8958" width="9.125" style="3"/>
    <col min="8959" max="8959" width="67" style="3" customWidth="1"/>
    <col min="8960" max="8960" width="29.75" style="3" customWidth="1"/>
    <col min="8961" max="8961" width="20.75" style="3" customWidth="1"/>
    <col min="8962" max="8963" width="0" style="3" hidden="1" customWidth="1"/>
    <col min="8964" max="9214" width="9.125" style="3"/>
    <col min="9215" max="9215" width="67" style="3" customWidth="1"/>
    <col min="9216" max="9216" width="29.75" style="3" customWidth="1"/>
    <col min="9217" max="9217" width="20.75" style="3" customWidth="1"/>
    <col min="9218" max="9219" width="0" style="3" hidden="1" customWidth="1"/>
    <col min="9220" max="9470" width="9.125" style="3"/>
    <col min="9471" max="9471" width="67" style="3" customWidth="1"/>
    <col min="9472" max="9472" width="29.75" style="3" customWidth="1"/>
    <col min="9473" max="9473" width="20.75" style="3" customWidth="1"/>
    <col min="9474" max="9475" width="0" style="3" hidden="1" customWidth="1"/>
    <col min="9476" max="9726" width="9.125" style="3"/>
    <col min="9727" max="9727" width="67" style="3" customWidth="1"/>
    <col min="9728" max="9728" width="29.75" style="3" customWidth="1"/>
    <col min="9729" max="9729" width="20.75" style="3" customWidth="1"/>
    <col min="9730" max="9731" width="0" style="3" hidden="1" customWidth="1"/>
    <col min="9732" max="9982" width="9.125" style="3"/>
    <col min="9983" max="9983" width="67" style="3" customWidth="1"/>
    <col min="9984" max="9984" width="29.75" style="3" customWidth="1"/>
    <col min="9985" max="9985" width="20.75" style="3" customWidth="1"/>
    <col min="9986" max="9987" width="0" style="3" hidden="1" customWidth="1"/>
    <col min="9988" max="10238" width="9.125" style="3"/>
    <col min="10239" max="10239" width="67" style="3" customWidth="1"/>
    <col min="10240" max="10240" width="29.75" style="3" customWidth="1"/>
    <col min="10241" max="10241" width="20.75" style="3" customWidth="1"/>
    <col min="10242" max="10243" width="0" style="3" hidden="1" customWidth="1"/>
    <col min="10244" max="10494" width="9.125" style="3"/>
    <col min="10495" max="10495" width="67" style="3" customWidth="1"/>
    <col min="10496" max="10496" width="29.75" style="3" customWidth="1"/>
    <col min="10497" max="10497" width="20.75" style="3" customWidth="1"/>
    <col min="10498" max="10499" width="0" style="3" hidden="1" customWidth="1"/>
    <col min="10500" max="10750" width="9.125" style="3"/>
    <col min="10751" max="10751" width="67" style="3" customWidth="1"/>
    <col min="10752" max="10752" width="29.75" style="3" customWidth="1"/>
    <col min="10753" max="10753" width="20.75" style="3" customWidth="1"/>
    <col min="10754" max="10755" width="0" style="3" hidden="1" customWidth="1"/>
    <col min="10756" max="11006" width="9.125" style="3"/>
    <col min="11007" max="11007" width="67" style="3" customWidth="1"/>
    <col min="11008" max="11008" width="29.75" style="3" customWidth="1"/>
    <col min="11009" max="11009" width="20.75" style="3" customWidth="1"/>
    <col min="11010" max="11011" width="0" style="3" hidden="1" customWidth="1"/>
    <col min="11012" max="11262" width="9.125" style="3"/>
    <col min="11263" max="11263" width="67" style="3" customWidth="1"/>
    <col min="11264" max="11264" width="29.75" style="3" customWidth="1"/>
    <col min="11265" max="11265" width="20.75" style="3" customWidth="1"/>
    <col min="11266" max="11267" width="0" style="3" hidden="1" customWidth="1"/>
    <col min="11268" max="11518" width="9.125" style="3"/>
    <col min="11519" max="11519" width="67" style="3" customWidth="1"/>
    <col min="11520" max="11520" width="29.75" style="3" customWidth="1"/>
    <col min="11521" max="11521" width="20.75" style="3" customWidth="1"/>
    <col min="11522" max="11523" width="0" style="3" hidden="1" customWidth="1"/>
    <col min="11524" max="11774" width="9.125" style="3"/>
    <col min="11775" max="11775" width="67" style="3" customWidth="1"/>
    <col min="11776" max="11776" width="29.75" style="3" customWidth="1"/>
    <col min="11777" max="11777" width="20.75" style="3" customWidth="1"/>
    <col min="11778" max="11779" width="0" style="3" hidden="1" customWidth="1"/>
    <col min="11780" max="12030" width="9.125" style="3"/>
    <col min="12031" max="12031" width="67" style="3" customWidth="1"/>
    <col min="12032" max="12032" width="29.75" style="3" customWidth="1"/>
    <col min="12033" max="12033" width="20.75" style="3" customWidth="1"/>
    <col min="12034" max="12035" width="0" style="3" hidden="1" customWidth="1"/>
    <col min="12036" max="12286" width="9.125" style="3"/>
    <col min="12287" max="12287" width="67" style="3" customWidth="1"/>
    <col min="12288" max="12288" width="29.75" style="3" customWidth="1"/>
    <col min="12289" max="12289" width="20.75" style="3" customWidth="1"/>
    <col min="12290" max="12291" width="0" style="3" hidden="1" customWidth="1"/>
    <col min="12292" max="12542" width="9.125" style="3"/>
    <col min="12543" max="12543" width="67" style="3" customWidth="1"/>
    <col min="12544" max="12544" width="29.75" style="3" customWidth="1"/>
    <col min="12545" max="12545" width="20.75" style="3" customWidth="1"/>
    <col min="12546" max="12547" width="0" style="3" hidden="1" customWidth="1"/>
    <col min="12548" max="12798" width="9.125" style="3"/>
    <col min="12799" max="12799" width="67" style="3" customWidth="1"/>
    <col min="12800" max="12800" width="29.75" style="3" customWidth="1"/>
    <col min="12801" max="12801" width="20.75" style="3" customWidth="1"/>
    <col min="12802" max="12803" width="0" style="3" hidden="1" customWidth="1"/>
    <col min="12804" max="13054" width="9.125" style="3"/>
    <col min="13055" max="13055" width="67" style="3" customWidth="1"/>
    <col min="13056" max="13056" width="29.75" style="3" customWidth="1"/>
    <col min="13057" max="13057" width="20.75" style="3" customWidth="1"/>
    <col min="13058" max="13059" width="0" style="3" hidden="1" customWidth="1"/>
    <col min="13060" max="13310" width="9.125" style="3"/>
    <col min="13311" max="13311" width="67" style="3" customWidth="1"/>
    <col min="13312" max="13312" width="29.75" style="3" customWidth="1"/>
    <col min="13313" max="13313" width="20.75" style="3" customWidth="1"/>
    <col min="13314" max="13315" width="0" style="3" hidden="1" customWidth="1"/>
    <col min="13316" max="13566" width="9.125" style="3"/>
    <col min="13567" max="13567" width="67" style="3" customWidth="1"/>
    <col min="13568" max="13568" width="29.75" style="3" customWidth="1"/>
    <col min="13569" max="13569" width="20.75" style="3" customWidth="1"/>
    <col min="13570" max="13571" width="0" style="3" hidden="1" customWidth="1"/>
    <col min="13572" max="13822" width="9.125" style="3"/>
    <col min="13823" max="13823" width="67" style="3" customWidth="1"/>
    <col min="13824" max="13824" width="29.75" style="3" customWidth="1"/>
    <col min="13825" max="13825" width="20.75" style="3" customWidth="1"/>
    <col min="13826" max="13827" width="0" style="3" hidden="1" customWidth="1"/>
    <col min="13828" max="14078" width="9.125" style="3"/>
    <col min="14079" max="14079" width="67" style="3" customWidth="1"/>
    <col min="14080" max="14080" width="29.75" style="3" customWidth="1"/>
    <col min="14081" max="14081" width="20.75" style="3" customWidth="1"/>
    <col min="14082" max="14083" width="0" style="3" hidden="1" customWidth="1"/>
    <col min="14084" max="14334" width="9.125" style="3"/>
    <col min="14335" max="14335" width="67" style="3" customWidth="1"/>
    <col min="14336" max="14336" width="29.75" style="3" customWidth="1"/>
    <col min="14337" max="14337" width="20.75" style="3" customWidth="1"/>
    <col min="14338" max="14339" width="0" style="3" hidden="1" customWidth="1"/>
    <col min="14340" max="14590" width="9.125" style="3"/>
    <col min="14591" max="14591" width="67" style="3" customWidth="1"/>
    <col min="14592" max="14592" width="29.75" style="3" customWidth="1"/>
    <col min="14593" max="14593" width="20.75" style="3" customWidth="1"/>
    <col min="14594" max="14595" width="0" style="3" hidden="1" customWidth="1"/>
    <col min="14596" max="14846" width="9.125" style="3"/>
    <col min="14847" max="14847" width="67" style="3" customWidth="1"/>
    <col min="14848" max="14848" width="29.75" style="3" customWidth="1"/>
    <col min="14849" max="14849" width="20.75" style="3" customWidth="1"/>
    <col min="14850" max="14851" width="0" style="3" hidden="1" customWidth="1"/>
    <col min="14852" max="15102" width="9.125" style="3"/>
    <col min="15103" max="15103" width="67" style="3" customWidth="1"/>
    <col min="15104" max="15104" width="29.75" style="3" customWidth="1"/>
    <col min="15105" max="15105" width="20.75" style="3" customWidth="1"/>
    <col min="15106" max="15107" width="0" style="3" hidden="1" customWidth="1"/>
    <col min="15108" max="15358" width="9.125" style="3"/>
    <col min="15359" max="15359" width="67" style="3" customWidth="1"/>
    <col min="15360" max="15360" width="29.75" style="3" customWidth="1"/>
    <col min="15361" max="15361" width="20.75" style="3" customWidth="1"/>
    <col min="15362" max="15363" width="0" style="3" hidden="1" customWidth="1"/>
    <col min="15364" max="15614" width="9.125" style="3"/>
    <col min="15615" max="15615" width="67" style="3" customWidth="1"/>
    <col min="15616" max="15616" width="29.75" style="3" customWidth="1"/>
    <col min="15617" max="15617" width="20.75" style="3" customWidth="1"/>
    <col min="15618" max="15619" width="0" style="3" hidden="1" customWidth="1"/>
    <col min="15620" max="15870" width="9.125" style="3"/>
    <col min="15871" max="15871" width="67" style="3" customWidth="1"/>
    <col min="15872" max="15872" width="29.75" style="3" customWidth="1"/>
    <col min="15873" max="15873" width="20.75" style="3" customWidth="1"/>
    <col min="15874" max="15875" width="0" style="3" hidden="1" customWidth="1"/>
    <col min="15876" max="16126" width="9.125" style="3"/>
    <col min="16127" max="16127" width="67" style="3" customWidth="1"/>
    <col min="16128" max="16128" width="29.75" style="3" customWidth="1"/>
    <col min="16129" max="16129" width="20.75" style="3" customWidth="1"/>
    <col min="16130" max="16131" width="0" style="3" hidden="1" customWidth="1"/>
    <col min="16132" max="16384" width="9.125" style="3"/>
  </cols>
  <sheetData>
    <row r="1" spans="1:17" s="1" customFormat="1" ht="15.75" x14ac:dyDescent="0.25">
      <c r="C1" s="52" t="s">
        <v>119</v>
      </c>
      <c r="E1" s="2"/>
      <c r="G1" s="2"/>
      <c r="I1" s="2"/>
      <c r="K1" s="2"/>
      <c r="M1" s="2"/>
      <c r="O1" s="2"/>
    </row>
    <row r="2" spans="1:17" s="1" customFormat="1" ht="15.75" x14ac:dyDescent="0.25">
      <c r="C2" s="52" t="s">
        <v>0</v>
      </c>
      <c r="E2" s="2"/>
      <c r="G2" s="2"/>
      <c r="I2" s="2"/>
      <c r="K2" s="2"/>
      <c r="M2" s="2"/>
      <c r="O2" s="2"/>
    </row>
    <row r="3" spans="1:17" x14ac:dyDescent="0.25">
      <c r="C3" s="38" t="s">
        <v>1</v>
      </c>
    </row>
    <row r="4" spans="1:17" s="1" customFormat="1" ht="15.75" x14ac:dyDescent="0.25">
      <c r="C4" s="52" t="s">
        <v>146</v>
      </c>
      <c r="E4" s="2"/>
      <c r="G4" s="2"/>
      <c r="I4" s="2"/>
      <c r="K4" s="2"/>
      <c r="M4" s="2"/>
      <c r="O4" s="2"/>
    </row>
    <row r="6" spans="1:17" x14ac:dyDescent="0.25">
      <c r="A6" s="57" t="s">
        <v>140</v>
      </c>
      <c r="B6" s="57"/>
      <c r="C6" s="57"/>
    </row>
    <row r="7" spans="1:17" x14ac:dyDescent="0.25">
      <c r="A7" s="58"/>
      <c r="B7" s="58"/>
      <c r="C7" s="58"/>
    </row>
    <row r="8" spans="1:17" x14ac:dyDescent="0.25">
      <c r="A8" s="59" t="s">
        <v>2</v>
      </c>
      <c r="B8" s="60" t="s">
        <v>3</v>
      </c>
      <c r="C8" s="54" t="s">
        <v>123</v>
      </c>
      <c r="D8" s="55" t="s">
        <v>5</v>
      </c>
      <c r="E8" s="54"/>
      <c r="F8" s="55" t="s">
        <v>6</v>
      </c>
      <c r="G8" s="54"/>
      <c r="H8" s="55" t="s">
        <v>7</v>
      </c>
      <c r="I8" s="54"/>
      <c r="J8" s="55" t="s">
        <v>8</v>
      </c>
      <c r="K8" s="54"/>
      <c r="L8" s="55" t="s">
        <v>9</v>
      </c>
      <c r="M8" s="54"/>
      <c r="N8" s="55" t="s">
        <v>10</v>
      </c>
      <c r="O8" s="54" t="s">
        <v>11</v>
      </c>
      <c r="P8" s="54" t="s">
        <v>12</v>
      </c>
      <c r="Q8" s="54" t="s">
        <v>13</v>
      </c>
    </row>
    <row r="9" spans="1:17" x14ac:dyDescent="0.25">
      <c r="A9" s="59"/>
      <c r="B9" s="60"/>
      <c r="C9" s="54"/>
      <c r="D9" s="56"/>
      <c r="E9" s="54"/>
      <c r="F9" s="56"/>
      <c r="G9" s="54"/>
      <c r="H9" s="56"/>
      <c r="I9" s="54"/>
      <c r="J9" s="56"/>
      <c r="K9" s="54"/>
      <c r="L9" s="56"/>
      <c r="M9" s="54"/>
      <c r="N9" s="56"/>
      <c r="O9" s="54"/>
      <c r="P9" s="54"/>
      <c r="Q9" s="54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122908.20000000001</v>
      </c>
      <c r="D11" s="11">
        <f t="shared" ref="D11" si="0">SUM(D12+D17+D22)</f>
        <v>0</v>
      </c>
      <c r="E11" s="12">
        <f t="shared" ref="E11:E63" si="1">SUM(C11+D11)</f>
        <v>122908.20000000001</v>
      </c>
      <c r="F11" s="11">
        <f t="shared" ref="F11" si="2">SUM(F12+F17+F22)</f>
        <v>0</v>
      </c>
      <c r="G11" s="12">
        <f>SUM(E11:F11)</f>
        <v>122908.20000000001</v>
      </c>
      <c r="H11" s="11">
        <f t="shared" ref="H11:J11" si="3">SUM(H12+H17+H22)</f>
        <v>0</v>
      </c>
      <c r="I11" s="12">
        <f>SUM(G11:H11)</f>
        <v>122908.20000000001</v>
      </c>
      <c r="J11" s="11">
        <f t="shared" si="3"/>
        <v>0</v>
      </c>
      <c r="K11" s="12">
        <f>SUM(I11:J11)</f>
        <v>122908.20000000001</v>
      </c>
      <c r="L11" s="11">
        <f t="shared" ref="L11:N11" si="4">SUM(L12+L17+L22)</f>
        <v>0</v>
      </c>
      <c r="M11" s="12">
        <f>SUM(K11:L11)</f>
        <v>122908.20000000001</v>
      </c>
      <c r="N11" s="11">
        <f t="shared" si="4"/>
        <v>0</v>
      </c>
      <c r="O11" s="12">
        <f>SUM(M11:N11)</f>
        <v>122908.20000000001</v>
      </c>
      <c r="P11" s="11">
        <f>SUM(P12+P17+P22)</f>
        <v>100240.1</v>
      </c>
      <c r="Q11" s="11">
        <f>SUM(Q12+Q17+Q22)</f>
        <v>74197.899999999994</v>
      </c>
    </row>
    <row r="12" spans="1:17" ht="28.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30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30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30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30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x14ac:dyDescent="0.25">
      <c r="A17" s="9" t="s">
        <v>29</v>
      </c>
      <c r="B17" s="10" t="s">
        <v>30</v>
      </c>
      <c r="C17" s="49">
        <f>SUM(C18+C20)</f>
        <v>212908.2</v>
      </c>
      <c r="D17" s="11">
        <f t="shared" ref="D17" si="18">SUM(D18+D20)</f>
        <v>0</v>
      </c>
      <c r="E17" s="12">
        <f t="shared" si="1"/>
        <v>212908.2</v>
      </c>
      <c r="F17" s="11">
        <f t="shared" ref="F17" si="19">SUM(F18+F20)</f>
        <v>0</v>
      </c>
      <c r="G17" s="12">
        <f t="shared" si="7"/>
        <v>212908.2</v>
      </c>
      <c r="H17" s="11">
        <f t="shared" ref="H17:J17" si="20">SUM(H18+H20)</f>
        <v>0</v>
      </c>
      <c r="I17" s="12">
        <f t="shared" si="9"/>
        <v>212908.2</v>
      </c>
      <c r="J17" s="11">
        <f t="shared" si="20"/>
        <v>0</v>
      </c>
      <c r="K17" s="12">
        <f t="shared" si="10"/>
        <v>212908.2</v>
      </c>
      <c r="L17" s="11">
        <f t="shared" ref="L17:N17" si="21">SUM(L18+L20)</f>
        <v>0</v>
      </c>
      <c r="M17" s="12">
        <f t="shared" si="12"/>
        <v>212908.2</v>
      </c>
      <c r="N17" s="11">
        <f t="shared" si="21"/>
        <v>0</v>
      </c>
      <c r="O17" s="12">
        <f t="shared" si="13"/>
        <v>212908.2</v>
      </c>
      <c r="P17" s="11">
        <f>SUM(P18+P20)</f>
        <v>100240.1</v>
      </c>
      <c r="Q17" s="11">
        <f>SUM(Q18+Q20)</f>
        <v>74197.899999999994</v>
      </c>
    </row>
    <row r="18" spans="1:17" x14ac:dyDescent="0.25">
      <c r="A18" s="13" t="s">
        <v>31</v>
      </c>
      <c r="B18" s="14" t="s">
        <v>32</v>
      </c>
      <c r="C18" s="50">
        <f>SUM(C19)</f>
        <v>212908.2</v>
      </c>
      <c r="D18" s="18">
        <f t="shared" ref="D18:N18" si="22">SUM(D19)</f>
        <v>0</v>
      </c>
      <c r="E18" s="12">
        <f t="shared" si="1"/>
        <v>212908.2</v>
      </c>
      <c r="F18" s="18">
        <f t="shared" si="22"/>
        <v>0</v>
      </c>
      <c r="G18" s="12">
        <f t="shared" si="7"/>
        <v>212908.2</v>
      </c>
      <c r="H18" s="18">
        <f t="shared" si="22"/>
        <v>0</v>
      </c>
      <c r="I18" s="12">
        <f t="shared" si="9"/>
        <v>212908.2</v>
      </c>
      <c r="J18" s="18">
        <f t="shared" si="22"/>
        <v>0</v>
      </c>
      <c r="K18" s="12">
        <f t="shared" si="10"/>
        <v>212908.2</v>
      </c>
      <c r="L18" s="18">
        <f t="shared" si="22"/>
        <v>0</v>
      </c>
      <c r="M18" s="12">
        <f t="shared" si="12"/>
        <v>212908.2</v>
      </c>
      <c r="N18" s="18">
        <f t="shared" si="22"/>
        <v>0</v>
      </c>
      <c r="O18" s="12">
        <f t="shared" si="13"/>
        <v>212908.2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138</v>
      </c>
      <c r="C19" s="50">
        <f>122908.2+90000</f>
        <v>212908.2</v>
      </c>
      <c r="D19" s="16"/>
      <c r="E19" s="12">
        <f t="shared" si="1"/>
        <v>212908.2</v>
      </c>
      <c r="F19" s="16"/>
      <c r="G19" s="12">
        <f t="shared" si="7"/>
        <v>212908.2</v>
      </c>
      <c r="H19" s="19"/>
      <c r="I19" s="12">
        <f t="shared" si="9"/>
        <v>212908.2</v>
      </c>
      <c r="J19" s="19"/>
      <c r="K19" s="12">
        <f t="shared" si="10"/>
        <v>212908.2</v>
      </c>
      <c r="L19" s="17"/>
      <c r="M19" s="12">
        <f t="shared" si="12"/>
        <v>212908.2</v>
      </c>
      <c r="N19" s="17"/>
      <c r="O19" s="12">
        <f t="shared" si="13"/>
        <v>212908.2</v>
      </c>
      <c r="P19" s="18">
        <v>198205.1</v>
      </c>
      <c r="Q19" s="18">
        <v>174438</v>
      </c>
    </row>
    <row r="20" spans="1:17" x14ac:dyDescent="0.25">
      <c r="A20" s="13" t="s">
        <v>34</v>
      </c>
      <c r="B20" s="14" t="s">
        <v>35</v>
      </c>
      <c r="C20" s="50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139</v>
      </c>
      <c r="C21" s="50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-90000</v>
      </c>
      <c r="D22" s="22">
        <f t="shared" ref="D22" si="24">D23+D25</f>
        <v>0</v>
      </c>
      <c r="E22" s="12">
        <f t="shared" si="1"/>
        <v>-90000</v>
      </c>
      <c r="F22" s="22">
        <f t="shared" ref="F22" si="25">F23+F25</f>
        <v>0</v>
      </c>
      <c r="G22" s="12">
        <f t="shared" si="7"/>
        <v>-90000</v>
      </c>
      <c r="H22" s="22">
        <f t="shared" ref="H22:J22" si="26">H23+H25</f>
        <v>0</v>
      </c>
      <c r="I22" s="12">
        <f t="shared" si="9"/>
        <v>-90000</v>
      </c>
      <c r="J22" s="22">
        <f t="shared" si="26"/>
        <v>0</v>
      </c>
      <c r="K22" s="12">
        <f t="shared" si="10"/>
        <v>-90000</v>
      </c>
      <c r="L22" s="22">
        <f t="shared" ref="L22:N22" si="27">L23+L25</f>
        <v>0</v>
      </c>
      <c r="M22" s="12">
        <f t="shared" si="12"/>
        <v>-90000</v>
      </c>
      <c r="N22" s="22">
        <f t="shared" si="27"/>
        <v>0</v>
      </c>
      <c r="O22" s="12">
        <f t="shared" si="13"/>
        <v>-90000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136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30" x14ac:dyDescent="0.25">
      <c r="A25" s="24" t="s">
        <v>42</v>
      </c>
      <c r="B25" s="25" t="s">
        <v>43</v>
      </c>
      <c r="C25" s="50">
        <f>SUM(C26)</f>
        <v>-90000</v>
      </c>
      <c r="D25" s="26">
        <f t="shared" ref="D25:N25" si="29">SUM(D26)</f>
        <v>0</v>
      </c>
      <c r="E25" s="12">
        <f t="shared" si="1"/>
        <v>-90000</v>
      </c>
      <c r="F25" s="26">
        <f t="shared" si="29"/>
        <v>0</v>
      </c>
      <c r="G25" s="12">
        <f t="shared" si="7"/>
        <v>-90000</v>
      </c>
      <c r="H25" s="26">
        <f t="shared" si="29"/>
        <v>0</v>
      </c>
      <c r="I25" s="12">
        <f t="shared" si="9"/>
        <v>-90000</v>
      </c>
      <c r="J25" s="26">
        <f t="shared" si="29"/>
        <v>0</v>
      </c>
      <c r="K25" s="12">
        <f t="shared" si="10"/>
        <v>-90000</v>
      </c>
      <c r="L25" s="26">
        <f t="shared" si="29"/>
        <v>0</v>
      </c>
      <c r="M25" s="12">
        <f t="shared" si="12"/>
        <v>-90000</v>
      </c>
      <c r="N25" s="26">
        <f t="shared" si="29"/>
        <v>0</v>
      </c>
      <c r="O25" s="12">
        <f t="shared" si="13"/>
        <v>-90000</v>
      </c>
      <c r="P25" s="26">
        <f>SUM(P26)</f>
        <v>0</v>
      </c>
      <c r="Q25" s="26">
        <f>SUM(Q26)</f>
        <v>0</v>
      </c>
    </row>
    <row r="26" spans="1:17" s="23" customFormat="1" ht="30" x14ac:dyDescent="0.25">
      <c r="A26" s="24" t="s">
        <v>44</v>
      </c>
      <c r="B26" s="25" t="s">
        <v>137</v>
      </c>
      <c r="C26" s="50">
        <v>-90000</v>
      </c>
      <c r="D26" s="29"/>
      <c r="E26" s="12">
        <f t="shared" si="1"/>
        <v>-90000</v>
      </c>
      <c r="F26" s="29"/>
      <c r="G26" s="12">
        <f t="shared" si="7"/>
        <v>-90000</v>
      </c>
      <c r="H26" s="29"/>
      <c r="I26" s="12">
        <f t="shared" si="9"/>
        <v>-90000</v>
      </c>
      <c r="J26" s="29"/>
      <c r="K26" s="12">
        <f t="shared" si="10"/>
        <v>-90000</v>
      </c>
      <c r="L26" s="28"/>
      <c r="M26" s="12">
        <f t="shared" si="12"/>
        <v>-90000</v>
      </c>
      <c r="N26" s="28"/>
      <c r="O26" s="12">
        <f t="shared" si="13"/>
        <v>-90000</v>
      </c>
      <c r="P26" s="26"/>
      <c r="Q26" s="26"/>
    </row>
    <row r="27" spans="1:17" s="23" customFormat="1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30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75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30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x14ac:dyDescent="0.25">
      <c r="A46" s="20" t="s">
        <v>83</v>
      </c>
      <c r="B46" s="21" t="s">
        <v>84</v>
      </c>
      <c r="C46" s="49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-4047842.1</v>
      </c>
      <c r="D47" s="26">
        <f t="shared" ref="D47" si="34">D51+D48</f>
        <v>0</v>
      </c>
      <c r="E47" s="12">
        <f t="shared" si="1"/>
        <v>-4047842.1</v>
      </c>
      <c r="F47" s="26">
        <f t="shared" ref="F47" si="35">F51+F48</f>
        <v>0</v>
      </c>
      <c r="G47" s="12">
        <f t="shared" si="7"/>
        <v>-4047842.1</v>
      </c>
      <c r="H47" s="26">
        <f t="shared" ref="H47:J47" si="36">H51+H48</f>
        <v>0</v>
      </c>
      <c r="I47" s="12">
        <f t="shared" si="9"/>
        <v>-4047842.1</v>
      </c>
      <c r="J47" s="26">
        <f t="shared" si="36"/>
        <v>0</v>
      </c>
      <c r="K47" s="12">
        <f t="shared" si="10"/>
        <v>-4047842.1</v>
      </c>
      <c r="L47" s="26">
        <f t="shared" ref="L47:N47" si="37">L51+L48</f>
        <v>0</v>
      </c>
      <c r="M47" s="12">
        <f t="shared" si="12"/>
        <v>-4047842.1</v>
      </c>
      <c r="N47" s="26">
        <f t="shared" si="37"/>
        <v>0</v>
      </c>
      <c r="O47" s="12">
        <f t="shared" si="13"/>
        <v>-4047842.1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129</v>
      </c>
      <c r="C51" s="50">
        <f>C52</f>
        <v>-4047842.1</v>
      </c>
      <c r="D51" s="30">
        <f t="shared" ref="D51:N52" si="39">D52</f>
        <v>0</v>
      </c>
      <c r="E51" s="12">
        <f t="shared" si="1"/>
        <v>-4047842.1</v>
      </c>
      <c r="F51" s="30">
        <f t="shared" si="39"/>
        <v>0</v>
      </c>
      <c r="G51" s="12">
        <f t="shared" si="7"/>
        <v>-4047842.1</v>
      </c>
      <c r="H51" s="30">
        <f t="shared" si="39"/>
        <v>0</v>
      </c>
      <c r="I51" s="12">
        <f t="shared" si="9"/>
        <v>-4047842.1</v>
      </c>
      <c r="J51" s="30">
        <f t="shared" si="39"/>
        <v>0</v>
      </c>
      <c r="K51" s="12">
        <f t="shared" si="10"/>
        <v>-4047842.1</v>
      </c>
      <c r="L51" s="26">
        <f t="shared" si="39"/>
        <v>0</v>
      </c>
      <c r="M51" s="12">
        <f t="shared" si="12"/>
        <v>-4047842.1</v>
      </c>
      <c r="N51" s="26">
        <f t="shared" si="39"/>
        <v>0</v>
      </c>
      <c r="O51" s="12">
        <f t="shared" si="13"/>
        <v>-4047842.1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130</v>
      </c>
      <c r="C52" s="50">
        <f>C53</f>
        <v>-4047842.1</v>
      </c>
      <c r="D52" s="30">
        <f t="shared" si="39"/>
        <v>0</v>
      </c>
      <c r="E52" s="12">
        <f t="shared" si="1"/>
        <v>-4047842.1</v>
      </c>
      <c r="F52" s="30">
        <f t="shared" si="39"/>
        <v>0</v>
      </c>
      <c r="G52" s="12">
        <f t="shared" si="7"/>
        <v>-4047842.1</v>
      </c>
      <c r="H52" s="30">
        <f t="shared" si="39"/>
        <v>0</v>
      </c>
      <c r="I52" s="12">
        <f t="shared" si="9"/>
        <v>-4047842.1</v>
      </c>
      <c r="J52" s="30">
        <f t="shared" si="39"/>
        <v>0</v>
      </c>
      <c r="K52" s="12">
        <f t="shared" si="10"/>
        <v>-4047842.1</v>
      </c>
      <c r="L52" s="26">
        <f t="shared" si="39"/>
        <v>0</v>
      </c>
      <c r="M52" s="12">
        <f t="shared" si="12"/>
        <v>-4047842.1</v>
      </c>
      <c r="N52" s="26">
        <f t="shared" si="39"/>
        <v>0</v>
      </c>
      <c r="O52" s="12">
        <f t="shared" si="13"/>
        <v>-4047842.1</v>
      </c>
      <c r="P52" s="26">
        <f>P53</f>
        <v>-3442726.5</v>
      </c>
      <c r="Q52" s="26">
        <f>Q53</f>
        <v>-3322774.2</v>
      </c>
    </row>
    <row r="53" spans="1:17" s="23" customFormat="1" x14ac:dyDescent="0.25">
      <c r="A53" s="24" t="s">
        <v>95</v>
      </c>
      <c r="B53" s="25" t="s">
        <v>131</v>
      </c>
      <c r="C53" s="50">
        <v>-4047842.1</v>
      </c>
      <c r="D53" s="27"/>
      <c r="E53" s="12">
        <f t="shared" si="1"/>
        <v>-4047842.1</v>
      </c>
      <c r="F53" s="27"/>
      <c r="G53" s="12">
        <f t="shared" si="7"/>
        <v>-4047842.1</v>
      </c>
      <c r="H53" s="27"/>
      <c r="I53" s="12">
        <f t="shared" si="9"/>
        <v>-4047842.1</v>
      </c>
      <c r="J53" s="27"/>
      <c r="K53" s="12">
        <f t="shared" si="10"/>
        <v>-4047842.1</v>
      </c>
      <c r="L53" s="28"/>
      <c r="M53" s="12">
        <f t="shared" si="12"/>
        <v>-4047842.1</v>
      </c>
      <c r="N53" s="28"/>
      <c r="O53" s="12">
        <f t="shared" si="13"/>
        <v>-4047842.1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4047842.1</v>
      </c>
      <c r="D54" s="30">
        <f>SUM(D555+D58)</f>
        <v>0</v>
      </c>
      <c r="E54" s="12">
        <f t="shared" si="1"/>
        <v>4047842.1</v>
      </c>
      <c r="F54" s="30">
        <f>SUM(F555+F58)</f>
        <v>0</v>
      </c>
      <c r="G54" s="12">
        <f t="shared" si="7"/>
        <v>4047842.1</v>
      </c>
      <c r="H54" s="30">
        <f>SUM(H555+H58)</f>
        <v>0</v>
      </c>
      <c r="I54" s="12">
        <f t="shared" si="9"/>
        <v>4047842.1</v>
      </c>
      <c r="J54" s="30">
        <f>SUM(J555+J58)</f>
        <v>0</v>
      </c>
      <c r="K54" s="12">
        <f t="shared" si="10"/>
        <v>4047842.1</v>
      </c>
      <c r="L54" s="26">
        <f>SUM(L555+L58)</f>
        <v>0</v>
      </c>
      <c r="M54" s="12">
        <f t="shared" si="12"/>
        <v>4047842.1</v>
      </c>
      <c r="N54" s="26">
        <f>SUM(N555+N58)</f>
        <v>0</v>
      </c>
      <c r="O54" s="12">
        <f t="shared" si="13"/>
        <v>4047842.1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4047842.1</v>
      </c>
      <c r="D58" s="26">
        <f t="shared" ref="D58" si="41">D59-D61</f>
        <v>0</v>
      </c>
      <c r="E58" s="12">
        <f t="shared" si="1"/>
        <v>4047842.1</v>
      </c>
      <c r="F58" s="26">
        <f t="shared" ref="F58" si="42">F59-F61</f>
        <v>0</v>
      </c>
      <c r="G58" s="12">
        <f t="shared" si="7"/>
        <v>4047842.1</v>
      </c>
      <c r="H58" s="26">
        <f t="shared" ref="H58:J58" si="43">H59-H61</f>
        <v>0</v>
      </c>
      <c r="I58" s="12">
        <f t="shared" si="9"/>
        <v>4047842.1</v>
      </c>
      <c r="J58" s="26">
        <f t="shared" si="43"/>
        <v>0</v>
      </c>
      <c r="K58" s="12">
        <f t="shared" si="10"/>
        <v>4047842.1</v>
      </c>
      <c r="L58" s="26">
        <f t="shared" ref="L58:N58" si="44">L59-L61</f>
        <v>0</v>
      </c>
      <c r="M58" s="12">
        <f t="shared" si="12"/>
        <v>4047842.1</v>
      </c>
      <c r="N58" s="26">
        <f t="shared" si="44"/>
        <v>0</v>
      </c>
      <c r="O58" s="12">
        <f t="shared" si="13"/>
        <v>4047842.1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132</v>
      </c>
      <c r="C59" s="50">
        <f>SUM(C60)</f>
        <v>4047842.1</v>
      </c>
      <c r="D59" s="26">
        <f t="shared" ref="D59:N59" si="45">SUM(D60)</f>
        <v>0</v>
      </c>
      <c r="E59" s="12">
        <f t="shared" si="1"/>
        <v>4047842.1</v>
      </c>
      <c r="F59" s="26">
        <f t="shared" si="45"/>
        <v>0</v>
      </c>
      <c r="G59" s="12">
        <f t="shared" si="7"/>
        <v>4047842.1</v>
      </c>
      <c r="H59" s="26">
        <f t="shared" si="45"/>
        <v>0</v>
      </c>
      <c r="I59" s="12">
        <f t="shared" si="9"/>
        <v>4047842.1</v>
      </c>
      <c r="J59" s="26">
        <f t="shared" si="45"/>
        <v>0</v>
      </c>
      <c r="K59" s="12">
        <f t="shared" si="10"/>
        <v>4047842.1</v>
      </c>
      <c r="L59" s="26">
        <f t="shared" si="45"/>
        <v>0</v>
      </c>
      <c r="M59" s="12">
        <f t="shared" si="12"/>
        <v>4047842.1</v>
      </c>
      <c r="N59" s="26">
        <f t="shared" si="45"/>
        <v>0</v>
      </c>
      <c r="O59" s="12">
        <f t="shared" si="13"/>
        <v>4047842.1</v>
      </c>
      <c r="P59" s="26">
        <f>SUM(P60)</f>
        <v>3442726.5</v>
      </c>
      <c r="Q59" s="26">
        <f>SUM(Q60)</f>
        <v>3322774.2</v>
      </c>
    </row>
    <row r="60" spans="1:17" s="23" customFormat="1" x14ac:dyDescent="0.25">
      <c r="A60" s="24" t="s">
        <v>107</v>
      </c>
      <c r="B60" s="25" t="s">
        <v>133</v>
      </c>
      <c r="C60" s="50">
        <v>4047842.1</v>
      </c>
      <c r="D60" s="27"/>
      <c r="E60" s="12">
        <f t="shared" si="1"/>
        <v>4047842.1</v>
      </c>
      <c r="F60" s="27"/>
      <c r="G60" s="12">
        <f t="shared" si="7"/>
        <v>4047842.1</v>
      </c>
      <c r="H60" s="27"/>
      <c r="I60" s="12">
        <f t="shared" si="9"/>
        <v>4047842.1</v>
      </c>
      <c r="J60" s="27"/>
      <c r="K60" s="12">
        <f t="shared" si="10"/>
        <v>4047842.1</v>
      </c>
      <c r="L60" s="28"/>
      <c r="M60" s="12">
        <f t="shared" si="12"/>
        <v>4047842.1</v>
      </c>
      <c r="N60" s="28"/>
      <c r="O60" s="12">
        <f t="shared" si="13"/>
        <v>4047842.1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134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135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122908.20000000001</v>
      </c>
      <c r="D63" s="11">
        <f t="shared" ref="D63" si="47">D11+D46</f>
        <v>0</v>
      </c>
      <c r="E63" s="12">
        <f t="shared" si="1"/>
        <v>122908.20000000001</v>
      </c>
      <c r="F63" s="18">
        <f t="shared" ref="F63" si="48">F11+F46</f>
        <v>0</v>
      </c>
      <c r="G63" s="12">
        <f t="shared" si="7"/>
        <v>122908.20000000001</v>
      </c>
      <c r="H63" s="18">
        <f t="shared" ref="H63:J63" si="49">H11+H46</f>
        <v>0</v>
      </c>
      <c r="I63" s="12">
        <f t="shared" si="9"/>
        <v>122908.20000000001</v>
      </c>
      <c r="J63" s="18">
        <f t="shared" si="49"/>
        <v>0</v>
      </c>
      <c r="K63" s="12">
        <f t="shared" si="10"/>
        <v>122908.20000000001</v>
      </c>
      <c r="L63" s="18">
        <f t="shared" ref="L63:N63" si="50">L11+L46</f>
        <v>0</v>
      </c>
      <c r="M63" s="12">
        <f t="shared" si="12"/>
        <v>122908.20000000001</v>
      </c>
      <c r="N63" s="18">
        <f t="shared" si="50"/>
        <v>0</v>
      </c>
      <c r="O63" s="12">
        <f t="shared" si="13"/>
        <v>122908.20000000001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9055118110236221" right="0" top="0.55118110236220474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P5" sqref="P5"/>
    </sheetView>
  </sheetViews>
  <sheetFormatPr defaultRowHeight="15" x14ac:dyDescent="0.25"/>
  <cols>
    <col min="1" max="1" width="67" style="3" customWidth="1"/>
    <col min="2" max="2" width="29.75" style="3" customWidth="1"/>
    <col min="3" max="3" width="20" style="3" hidden="1" customWidth="1"/>
    <col min="4" max="4" width="13.25" style="3" hidden="1" customWidth="1"/>
    <col min="5" max="5" width="20.125" style="3" hidden="1" customWidth="1"/>
    <col min="6" max="6" width="13.25" style="3" hidden="1" customWidth="1"/>
    <col min="7" max="7" width="20.125" style="3" hidden="1" customWidth="1"/>
    <col min="8" max="8" width="13.25" style="3" hidden="1" customWidth="1"/>
    <col min="9" max="9" width="20.125" style="3" hidden="1" customWidth="1"/>
    <col min="10" max="10" width="13.25" style="3" hidden="1" customWidth="1"/>
    <col min="11" max="11" width="20.125" style="3" hidden="1" customWidth="1"/>
    <col min="12" max="12" width="13.25" style="3" hidden="1" customWidth="1"/>
    <col min="13" max="13" width="20.125" style="3" hidden="1" customWidth="1"/>
    <col min="14" max="14" width="13.25" style="3" hidden="1" customWidth="1"/>
    <col min="15" max="15" width="20.125" style="3" hidden="1" customWidth="1"/>
    <col min="16" max="16" width="17.875" style="3" customWidth="1"/>
    <col min="17" max="17" width="18" style="3" customWidth="1"/>
    <col min="18" max="18" width="12.375" style="41" hidden="1" customWidth="1"/>
    <col min="19" max="19" width="11.875" style="41" hidden="1" customWidth="1"/>
    <col min="20" max="20" width="11.375" style="41" hidden="1" customWidth="1"/>
    <col min="21" max="254" width="9.125" style="3"/>
    <col min="255" max="255" width="67" style="3" customWidth="1"/>
    <col min="256" max="256" width="29.75" style="3" customWidth="1"/>
    <col min="257" max="257" width="20.75" style="3" customWidth="1"/>
    <col min="258" max="259" width="0" style="3" hidden="1" customWidth="1"/>
    <col min="260" max="510" width="9.125" style="3"/>
    <col min="511" max="511" width="67" style="3" customWidth="1"/>
    <col min="512" max="512" width="29.75" style="3" customWidth="1"/>
    <col min="513" max="513" width="20.75" style="3" customWidth="1"/>
    <col min="514" max="515" width="0" style="3" hidden="1" customWidth="1"/>
    <col min="516" max="766" width="9.125" style="3"/>
    <col min="767" max="767" width="67" style="3" customWidth="1"/>
    <col min="768" max="768" width="29.75" style="3" customWidth="1"/>
    <col min="769" max="769" width="20.75" style="3" customWidth="1"/>
    <col min="770" max="771" width="0" style="3" hidden="1" customWidth="1"/>
    <col min="772" max="1022" width="9.125" style="3"/>
    <col min="1023" max="1023" width="67" style="3" customWidth="1"/>
    <col min="1024" max="1024" width="29.75" style="3" customWidth="1"/>
    <col min="1025" max="1025" width="20.75" style="3" customWidth="1"/>
    <col min="1026" max="1027" width="0" style="3" hidden="1" customWidth="1"/>
    <col min="1028" max="1278" width="9.125" style="3"/>
    <col min="1279" max="1279" width="67" style="3" customWidth="1"/>
    <col min="1280" max="1280" width="29.75" style="3" customWidth="1"/>
    <col min="1281" max="1281" width="20.75" style="3" customWidth="1"/>
    <col min="1282" max="1283" width="0" style="3" hidden="1" customWidth="1"/>
    <col min="1284" max="1534" width="9.125" style="3"/>
    <col min="1535" max="1535" width="67" style="3" customWidth="1"/>
    <col min="1536" max="1536" width="29.75" style="3" customWidth="1"/>
    <col min="1537" max="1537" width="20.75" style="3" customWidth="1"/>
    <col min="1538" max="1539" width="0" style="3" hidden="1" customWidth="1"/>
    <col min="1540" max="1790" width="9.125" style="3"/>
    <col min="1791" max="1791" width="67" style="3" customWidth="1"/>
    <col min="1792" max="1792" width="29.75" style="3" customWidth="1"/>
    <col min="1793" max="1793" width="20.75" style="3" customWidth="1"/>
    <col min="1794" max="1795" width="0" style="3" hidden="1" customWidth="1"/>
    <col min="1796" max="2046" width="9.125" style="3"/>
    <col min="2047" max="2047" width="67" style="3" customWidth="1"/>
    <col min="2048" max="2048" width="29.75" style="3" customWidth="1"/>
    <col min="2049" max="2049" width="20.75" style="3" customWidth="1"/>
    <col min="2050" max="2051" width="0" style="3" hidden="1" customWidth="1"/>
    <col min="2052" max="2302" width="9.125" style="3"/>
    <col min="2303" max="2303" width="67" style="3" customWidth="1"/>
    <col min="2304" max="2304" width="29.75" style="3" customWidth="1"/>
    <col min="2305" max="2305" width="20.75" style="3" customWidth="1"/>
    <col min="2306" max="2307" width="0" style="3" hidden="1" customWidth="1"/>
    <col min="2308" max="2558" width="9.125" style="3"/>
    <col min="2559" max="2559" width="67" style="3" customWidth="1"/>
    <col min="2560" max="2560" width="29.75" style="3" customWidth="1"/>
    <col min="2561" max="2561" width="20.75" style="3" customWidth="1"/>
    <col min="2562" max="2563" width="0" style="3" hidden="1" customWidth="1"/>
    <col min="2564" max="2814" width="9.125" style="3"/>
    <col min="2815" max="2815" width="67" style="3" customWidth="1"/>
    <col min="2816" max="2816" width="29.75" style="3" customWidth="1"/>
    <col min="2817" max="2817" width="20.75" style="3" customWidth="1"/>
    <col min="2818" max="2819" width="0" style="3" hidden="1" customWidth="1"/>
    <col min="2820" max="3070" width="9.125" style="3"/>
    <col min="3071" max="3071" width="67" style="3" customWidth="1"/>
    <col min="3072" max="3072" width="29.75" style="3" customWidth="1"/>
    <col min="3073" max="3073" width="20.75" style="3" customWidth="1"/>
    <col min="3074" max="3075" width="0" style="3" hidden="1" customWidth="1"/>
    <col min="3076" max="3326" width="9.125" style="3"/>
    <col min="3327" max="3327" width="67" style="3" customWidth="1"/>
    <col min="3328" max="3328" width="29.75" style="3" customWidth="1"/>
    <col min="3329" max="3329" width="20.75" style="3" customWidth="1"/>
    <col min="3330" max="3331" width="0" style="3" hidden="1" customWidth="1"/>
    <col min="3332" max="3582" width="9.125" style="3"/>
    <col min="3583" max="3583" width="67" style="3" customWidth="1"/>
    <col min="3584" max="3584" width="29.75" style="3" customWidth="1"/>
    <col min="3585" max="3585" width="20.75" style="3" customWidth="1"/>
    <col min="3586" max="3587" width="0" style="3" hidden="1" customWidth="1"/>
    <col min="3588" max="3838" width="9.125" style="3"/>
    <col min="3839" max="3839" width="67" style="3" customWidth="1"/>
    <col min="3840" max="3840" width="29.75" style="3" customWidth="1"/>
    <col min="3841" max="3841" width="20.75" style="3" customWidth="1"/>
    <col min="3842" max="3843" width="0" style="3" hidden="1" customWidth="1"/>
    <col min="3844" max="4094" width="9.125" style="3"/>
    <col min="4095" max="4095" width="67" style="3" customWidth="1"/>
    <col min="4096" max="4096" width="29.75" style="3" customWidth="1"/>
    <col min="4097" max="4097" width="20.75" style="3" customWidth="1"/>
    <col min="4098" max="4099" width="0" style="3" hidden="1" customWidth="1"/>
    <col min="4100" max="4350" width="9.125" style="3"/>
    <col min="4351" max="4351" width="67" style="3" customWidth="1"/>
    <col min="4352" max="4352" width="29.75" style="3" customWidth="1"/>
    <col min="4353" max="4353" width="20.75" style="3" customWidth="1"/>
    <col min="4354" max="4355" width="0" style="3" hidden="1" customWidth="1"/>
    <col min="4356" max="4606" width="9.125" style="3"/>
    <col min="4607" max="4607" width="67" style="3" customWidth="1"/>
    <col min="4608" max="4608" width="29.75" style="3" customWidth="1"/>
    <col min="4609" max="4609" width="20.75" style="3" customWidth="1"/>
    <col min="4610" max="4611" width="0" style="3" hidden="1" customWidth="1"/>
    <col min="4612" max="4862" width="9.125" style="3"/>
    <col min="4863" max="4863" width="67" style="3" customWidth="1"/>
    <col min="4864" max="4864" width="29.75" style="3" customWidth="1"/>
    <col min="4865" max="4865" width="20.75" style="3" customWidth="1"/>
    <col min="4866" max="4867" width="0" style="3" hidden="1" customWidth="1"/>
    <col min="4868" max="5118" width="9.125" style="3"/>
    <col min="5119" max="5119" width="67" style="3" customWidth="1"/>
    <col min="5120" max="5120" width="29.75" style="3" customWidth="1"/>
    <col min="5121" max="5121" width="20.75" style="3" customWidth="1"/>
    <col min="5122" max="5123" width="0" style="3" hidden="1" customWidth="1"/>
    <col min="5124" max="5374" width="9.125" style="3"/>
    <col min="5375" max="5375" width="67" style="3" customWidth="1"/>
    <col min="5376" max="5376" width="29.75" style="3" customWidth="1"/>
    <col min="5377" max="5377" width="20.75" style="3" customWidth="1"/>
    <col min="5378" max="5379" width="0" style="3" hidden="1" customWidth="1"/>
    <col min="5380" max="5630" width="9.125" style="3"/>
    <col min="5631" max="5631" width="67" style="3" customWidth="1"/>
    <col min="5632" max="5632" width="29.75" style="3" customWidth="1"/>
    <col min="5633" max="5633" width="20.75" style="3" customWidth="1"/>
    <col min="5634" max="5635" width="0" style="3" hidden="1" customWidth="1"/>
    <col min="5636" max="5886" width="9.125" style="3"/>
    <col min="5887" max="5887" width="67" style="3" customWidth="1"/>
    <col min="5888" max="5888" width="29.75" style="3" customWidth="1"/>
    <col min="5889" max="5889" width="20.75" style="3" customWidth="1"/>
    <col min="5890" max="5891" width="0" style="3" hidden="1" customWidth="1"/>
    <col min="5892" max="6142" width="9.125" style="3"/>
    <col min="6143" max="6143" width="67" style="3" customWidth="1"/>
    <col min="6144" max="6144" width="29.75" style="3" customWidth="1"/>
    <col min="6145" max="6145" width="20.75" style="3" customWidth="1"/>
    <col min="6146" max="6147" width="0" style="3" hidden="1" customWidth="1"/>
    <col min="6148" max="6398" width="9.125" style="3"/>
    <col min="6399" max="6399" width="67" style="3" customWidth="1"/>
    <col min="6400" max="6400" width="29.75" style="3" customWidth="1"/>
    <col min="6401" max="6401" width="20.75" style="3" customWidth="1"/>
    <col min="6402" max="6403" width="0" style="3" hidden="1" customWidth="1"/>
    <col min="6404" max="6654" width="9.125" style="3"/>
    <col min="6655" max="6655" width="67" style="3" customWidth="1"/>
    <col min="6656" max="6656" width="29.75" style="3" customWidth="1"/>
    <col min="6657" max="6657" width="20.75" style="3" customWidth="1"/>
    <col min="6658" max="6659" width="0" style="3" hidden="1" customWidth="1"/>
    <col min="6660" max="6910" width="9.125" style="3"/>
    <col min="6911" max="6911" width="67" style="3" customWidth="1"/>
    <col min="6912" max="6912" width="29.75" style="3" customWidth="1"/>
    <col min="6913" max="6913" width="20.75" style="3" customWidth="1"/>
    <col min="6914" max="6915" width="0" style="3" hidden="1" customWidth="1"/>
    <col min="6916" max="7166" width="9.125" style="3"/>
    <col min="7167" max="7167" width="67" style="3" customWidth="1"/>
    <col min="7168" max="7168" width="29.75" style="3" customWidth="1"/>
    <col min="7169" max="7169" width="20.75" style="3" customWidth="1"/>
    <col min="7170" max="7171" width="0" style="3" hidden="1" customWidth="1"/>
    <col min="7172" max="7422" width="9.125" style="3"/>
    <col min="7423" max="7423" width="67" style="3" customWidth="1"/>
    <col min="7424" max="7424" width="29.75" style="3" customWidth="1"/>
    <col min="7425" max="7425" width="20.75" style="3" customWidth="1"/>
    <col min="7426" max="7427" width="0" style="3" hidden="1" customWidth="1"/>
    <col min="7428" max="7678" width="9.125" style="3"/>
    <col min="7679" max="7679" width="67" style="3" customWidth="1"/>
    <col min="7680" max="7680" width="29.75" style="3" customWidth="1"/>
    <col min="7681" max="7681" width="20.75" style="3" customWidth="1"/>
    <col min="7682" max="7683" width="0" style="3" hidden="1" customWidth="1"/>
    <col min="7684" max="7934" width="9.125" style="3"/>
    <col min="7935" max="7935" width="67" style="3" customWidth="1"/>
    <col min="7936" max="7936" width="29.75" style="3" customWidth="1"/>
    <col min="7937" max="7937" width="20.75" style="3" customWidth="1"/>
    <col min="7938" max="7939" width="0" style="3" hidden="1" customWidth="1"/>
    <col min="7940" max="8190" width="9.125" style="3"/>
    <col min="8191" max="8191" width="67" style="3" customWidth="1"/>
    <col min="8192" max="8192" width="29.75" style="3" customWidth="1"/>
    <col min="8193" max="8193" width="20.75" style="3" customWidth="1"/>
    <col min="8194" max="8195" width="0" style="3" hidden="1" customWidth="1"/>
    <col min="8196" max="8446" width="9.125" style="3"/>
    <col min="8447" max="8447" width="67" style="3" customWidth="1"/>
    <col min="8448" max="8448" width="29.75" style="3" customWidth="1"/>
    <col min="8449" max="8449" width="20.75" style="3" customWidth="1"/>
    <col min="8450" max="8451" width="0" style="3" hidden="1" customWidth="1"/>
    <col min="8452" max="8702" width="9.125" style="3"/>
    <col min="8703" max="8703" width="67" style="3" customWidth="1"/>
    <col min="8704" max="8704" width="29.75" style="3" customWidth="1"/>
    <col min="8705" max="8705" width="20.75" style="3" customWidth="1"/>
    <col min="8706" max="8707" width="0" style="3" hidden="1" customWidth="1"/>
    <col min="8708" max="8958" width="9.125" style="3"/>
    <col min="8959" max="8959" width="67" style="3" customWidth="1"/>
    <col min="8960" max="8960" width="29.75" style="3" customWidth="1"/>
    <col min="8961" max="8961" width="20.75" style="3" customWidth="1"/>
    <col min="8962" max="8963" width="0" style="3" hidden="1" customWidth="1"/>
    <col min="8964" max="9214" width="9.125" style="3"/>
    <col min="9215" max="9215" width="67" style="3" customWidth="1"/>
    <col min="9216" max="9216" width="29.75" style="3" customWidth="1"/>
    <col min="9217" max="9217" width="20.75" style="3" customWidth="1"/>
    <col min="9218" max="9219" width="0" style="3" hidden="1" customWidth="1"/>
    <col min="9220" max="9470" width="9.125" style="3"/>
    <col min="9471" max="9471" width="67" style="3" customWidth="1"/>
    <col min="9472" max="9472" width="29.75" style="3" customWidth="1"/>
    <col min="9473" max="9473" width="20.75" style="3" customWidth="1"/>
    <col min="9474" max="9475" width="0" style="3" hidden="1" customWidth="1"/>
    <col min="9476" max="9726" width="9.125" style="3"/>
    <col min="9727" max="9727" width="67" style="3" customWidth="1"/>
    <col min="9728" max="9728" width="29.75" style="3" customWidth="1"/>
    <col min="9729" max="9729" width="20.75" style="3" customWidth="1"/>
    <col min="9730" max="9731" width="0" style="3" hidden="1" customWidth="1"/>
    <col min="9732" max="9982" width="9.125" style="3"/>
    <col min="9983" max="9983" width="67" style="3" customWidth="1"/>
    <col min="9984" max="9984" width="29.75" style="3" customWidth="1"/>
    <col min="9985" max="9985" width="20.75" style="3" customWidth="1"/>
    <col min="9986" max="9987" width="0" style="3" hidden="1" customWidth="1"/>
    <col min="9988" max="10238" width="9.125" style="3"/>
    <col min="10239" max="10239" width="67" style="3" customWidth="1"/>
    <col min="10240" max="10240" width="29.75" style="3" customWidth="1"/>
    <col min="10241" max="10241" width="20.75" style="3" customWidth="1"/>
    <col min="10242" max="10243" width="0" style="3" hidden="1" customWidth="1"/>
    <col min="10244" max="10494" width="9.125" style="3"/>
    <col min="10495" max="10495" width="67" style="3" customWidth="1"/>
    <col min="10496" max="10496" width="29.75" style="3" customWidth="1"/>
    <col min="10497" max="10497" width="20.75" style="3" customWidth="1"/>
    <col min="10498" max="10499" width="0" style="3" hidden="1" customWidth="1"/>
    <col min="10500" max="10750" width="9.125" style="3"/>
    <col min="10751" max="10751" width="67" style="3" customWidth="1"/>
    <col min="10752" max="10752" width="29.75" style="3" customWidth="1"/>
    <col min="10753" max="10753" width="20.75" style="3" customWidth="1"/>
    <col min="10754" max="10755" width="0" style="3" hidden="1" customWidth="1"/>
    <col min="10756" max="11006" width="9.125" style="3"/>
    <col min="11007" max="11007" width="67" style="3" customWidth="1"/>
    <col min="11008" max="11008" width="29.75" style="3" customWidth="1"/>
    <col min="11009" max="11009" width="20.75" style="3" customWidth="1"/>
    <col min="11010" max="11011" width="0" style="3" hidden="1" customWidth="1"/>
    <col min="11012" max="11262" width="9.125" style="3"/>
    <col min="11263" max="11263" width="67" style="3" customWidth="1"/>
    <col min="11264" max="11264" width="29.75" style="3" customWidth="1"/>
    <col min="11265" max="11265" width="20.75" style="3" customWidth="1"/>
    <col min="11266" max="11267" width="0" style="3" hidden="1" customWidth="1"/>
    <col min="11268" max="11518" width="9.125" style="3"/>
    <col min="11519" max="11519" width="67" style="3" customWidth="1"/>
    <col min="11520" max="11520" width="29.75" style="3" customWidth="1"/>
    <col min="11521" max="11521" width="20.75" style="3" customWidth="1"/>
    <col min="11522" max="11523" width="0" style="3" hidden="1" customWidth="1"/>
    <col min="11524" max="11774" width="9.125" style="3"/>
    <col min="11775" max="11775" width="67" style="3" customWidth="1"/>
    <col min="11776" max="11776" width="29.75" style="3" customWidth="1"/>
    <col min="11777" max="11777" width="20.75" style="3" customWidth="1"/>
    <col min="11778" max="11779" width="0" style="3" hidden="1" customWidth="1"/>
    <col min="11780" max="12030" width="9.125" style="3"/>
    <col min="12031" max="12031" width="67" style="3" customWidth="1"/>
    <col min="12032" max="12032" width="29.75" style="3" customWidth="1"/>
    <col min="12033" max="12033" width="20.75" style="3" customWidth="1"/>
    <col min="12034" max="12035" width="0" style="3" hidden="1" customWidth="1"/>
    <col min="12036" max="12286" width="9.125" style="3"/>
    <col min="12287" max="12287" width="67" style="3" customWidth="1"/>
    <col min="12288" max="12288" width="29.75" style="3" customWidth="1"/>
    <col min="12289" max="12289" width="20.75" style="3" customWidth="1"/>
    <col min="12290" max="12291" width="0" style="3" hidden="1" customWidth="1"/>
    <col min="12292" max="12542" width="9.125" style="3"/>
    <col min="12543" max="12543" width="67" style="3" customWidth="1"/>
    <col min="12544" max="12544" width="29.75" style="3" customWidth="1"/>
    <col min="12545" max="12545" width="20.75" style="3" customWidth="1"/>
    <col min="12546" max="12547" width="0" style="3" hidden="1" customWidth="1"/>
    <col min="12548" max="12798" width="9.125" style="3"/>
    <col min="12799" max="12799" width="67" style="3" customWidth="1"/>
    <col min="12800" max="12800" width="29.75" style="3" customWidth="1"/>
    <col min="12801" max="12801" width="20.75" style="3" customWidth="1"/>
    <col min="12802" max="12803" width="0" style="3" hidden="1" customWidth="1"/>
    <col min="12804" max="13054" width="9.125" style="3"/>
    <col min="13055" max="13055" width="67" style="3" customWidth="1"/>
    <col min="13056" max="13056" width="29.75" style="3" customWidth="1"/>
    <col min="13057" max="13057" width="20.75" style="3" customWidth="1"/>
    <col min="13058" max="13059" width="0" style="3" hidden="1" customWidth="1"/>
    <col min="13060" max="13310" width="9.125" style="3"/>
    <col min="13311" max="13311" width="67" style="3" customWidth="1"/>
    <col min="13312" max="13312" width="29.75" style="3" customWidth="1"/>
    <col min="13313" max="13313" width="20.75" style="3" customWidth="1"/>
    <col min="13314" max="13315" width="0" style="3" hidden="1" customWidth="1"/>
    <col min="13316" max="13566" width="9.125" style="3"/>
    <col min="13567" max="13567" width="67" style="3" customWidth="1"/>
    <col min="13568" max="13568" width="29.75" style="3" customWidth="1"/>
    <col min="13569" max="13569" width="20.75" style="3" customWidth="1"/>
    <col min="13570" max="13571" width="0" style="3" hidden="1" customWidth="1"/>
    <col min="13572" max="13822" width="9.125" style="3"/>
    <col min="13823" max="13823" width="67" style="3" customWidth="1"/>
    <col min="13824" max="13824" width="29.75" style="3" customWidth="1"/>
    <col min="13825" max="13825" width="20.75" style="3" customWidth="1"/>
    <col min="13826" max="13827" width="0" style="3" hidden="1" customWidth="1"/>
    <col min="13828" max="14078" width="9.125" style="3"/>
    <col min="14079" max="14079" width="67" style="3" customWidth="1"/>
    <col min="14080" max="14080" width="29.75" style="3" customWidth="1"/>
    <col min="14081" max="14081" width="20.75" style="3" customWidth="1"/>
    <col min="14082" max="14083" width="0" style="3" hidden="1" customWidth="1"/>
    <col min="14084" max="14334" width="9.125" style="3"/>
    <col min="14335" max="14335" width="67" style="3" customWidth="1"/>
    <col min="14336" max="14336" width="29.75" style="3" customWidth="1"/>
    <col min="14337" max="14337" width="20.75" style="3" customWidth="1"/>
    <col min="14338" max="14339" width="0" style="3" hidden="1" customWidth="1"/>
    <col min="14340" max="14590" width="9.125" style="3"/>
    <col min="14591" max="14591" width="67" style="3" customWidth="1"/>
    <col min="14592" max="14592" width="29.75" style="3" customWidth="1"/>
    <col min="14593" max="14593" width="20.75" style="3" customWidth="1"/>
    <col min="14594" max="14595" width="0" style="3" hidden="1" customWidth="1"/>
    <col min="14596" max="14846" width="9.125" style="3"/>
    <col min="14847" max="14847" width="67" style="3" customWidth="1"/>
    <col min="14848" max="14848" width="29.75" style="3" customWidth="1"/>
    <col min="14849" max="14849" width="20.75" style="3" customWidth="1"/>
    <col min="14850" max="14851" width="0" style="3" hidden="1" customWidth="1"/>
    <col min="14852" max="15102" width="9.125" style="3"/>
    <col min="15103" max="15103" width="67" style="3" customWidth="1"/>
    <col min="15104" max="15104" width="29.75" style="3" customWidth="1"/>
    <col min="15105" max="15105" width="20.75" style="3" customWidth="1"/>
    <col min="15106" max="15107" width="0" style="3" hidden="1" customWidth="1"/>
    <col min="15108" max="15358" width="9.125" style="3"/>
    <col min="15359" max="15359" width="67" style="3" customWidth="1"/>
    <col min="15360" max="15360" width="29.75" style="3" customWidth="1"/>
    <col min="15361" max="15361" width="20.75" style="3" customWidth="1"/>
    <col min="15362" max="15363" width="0" style="3" hidden="1" customWidth="1"/>
    <col min="15364" max="15614" width="9.125" style="3"/>
    <col min="15615" max="15615" width="67" style="3" customWidth="1"/>
    <col min="15616" max="15616" width="29.75" style="3" customWidth="1"/>
    <col min="15617" max="15617" width="20.75" style="3" customWidth="1"/>
    <col min="15618" max="15619" width="0" style="3" hidden="1" customWidth="1"/>
    <col min="15620" max="15870" width="9.125" style="3"/>
    <col min="15871" max="15871" width="67" style="3" customWidth="1"/>
    <col min="15872" max="15872" width="29.75" style="3" customWidth="1"/>
    <col min="15873" max="15873" width="20.75" style="3" customWidth="1"/>
    <col min="15874" max="15875" width="0" style="3" hidden="1" customWidth="1"/>
    <col min="15876" max="16126" width="9.125" style="3"/>
    <col min="16127" max="16127" width="67" style="3" customWidth="1"/>
    <col min="16128" max="16128" width="29.75" style="3" customWidth="1"/>
    <col min="16129" max="16129" width="20.75" style="3" customWidth="1"/>
    <col min="16130" max="16131" width="0" style="3" hidden="1" customWidth="1"/>
    <col min="16132" max="16384" width="9.1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52" t="s">
        <v>120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52" t="s">
        <v>0</v>
      </c>
      <c r="R2" s="40"/>
      <c r="S2" s="40"/>
      <c r="T2" s="40"/>
    </row>
    <row r="3" spans="1:20" x14ac:dyDescent="0.25">
      <c r="P3" s="38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2" t="s">
        <v>147</v>
      </c>
      <c r="R4" s="40"/>
      <c r="S4" s="40"/>
      <c r="T4" s="40"/>
    </row>
    <row r="6" spans="1:20" x14ac:dyDescent="0.25">
      <c r="A6" s="57" t="s">
        <v>141</v>
      </c>
      <c r="B6" s="57"/>
      <c r="C6" s="57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20" x14ac:dyDescent="0.25">
      <c r="A7" s="58"/>
      <c r="B7" s="58"/>
      <c r="C7" s="5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20" ht="15" customHeight="1" x14ac:dyDescent="0.25">
      <c r="A8" s="59" t="s">
        <v>2</v>
      </c>
      <c r="B8" s="60" t="s">
        <v>3</v>
      </c>
      <c r="C8" s="54" t="s">
        <v>4</v>
      </c>
      <c r="D8" s="55" t="s">
        <v>5</v>
      </c>
      <c r="E8" s="54"/>
      <c r="F8" s="55" t="s">
        <v>6</v>
      </c>
      <c r="G8" s="54"/>
      <c r="H8" s="55" t="s">
        <v>7</v>
      </c>
      <c r="I8" s="54"/>
      <c r="J8" s="55" t="s">
        <v>8</v>
      </c>
      <c r="K8" s="54"/>
      <c r="L8" s="55" t="s">
        <v>9</v>
      </c>
      <c r="M8" s="54"/>
      <c r="N8" s="55" t="s">
        <v>10</v>
      </c>
      <c r="O8" s="54" t="s">
        <v>11</v>
      </c>
      <c r="P8" s="54" t="s">
        <v>124</v>
      </c>
      <c r="Q8" s="54" t="s">
        <v>125</v>
      </c>
      <c r="R8" s="61" t="s">
        <v>124</v>
      </c>
      <c r="S8" s="61" t="s">
        <v>125</v>
      </c>
      <c r="T8" s="61" t="s">
        <v>126</v>
      </c>
    </row>
    <row r="9" spans="1:20" x14ac:dyDescent="0.25">
      <c r="A9" s="59"/>
      <c r="B9" s="60"/>
      <c r="C9" s="54"/>
      <c r="D9" s="56"/>
      <c r="E9" s="54"/>
      <c r="F9" s="56"/>
      <c r="G9" s="54"/>
      <c r="H9" s="56"/>
      <c r="I9" s="54"/>
      <c r="J9" s="56"/>
      <c r="K9" s="54"/>
      <c r="L9" s="56"/>
      <c r="M9" s="54"/>
      <c r="N9" s="56"/>
      <c r="O9" s="54"/>
      <c r="P9" s="54"/>
      <c r="Q9" s="54"/>
      <c r="R9" s="61"/>
      <c r="S9" s="61"/>
      <c r="T9" s="61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127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124047.79999999999</v>
      </c>
      <c r="Q11" s="47">
        <f>SUM(Q12+Q17+Q22)</f>
        <v>121908.99999999999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28.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30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30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30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30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9">
        <f>SUM(P18+P20)</f>
        <v>124047.79999999999</v>
      </c>
      <c r="Q17" s="49">
        <f>SUM(Q18+Q20)</f>
        <v>121908.99999999999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0">
        <f>SUM(P19)</f>
        <v>336956</v>
      </c>
      <c r="Q18" s="50">
        <f>SUM(Q19)</f>
        <v>245956.8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138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0">
        <f>124047.8+пр15!C17</f>
        <v>336956</v>
      </c>
      <c r="Q19" s="50">
        <f>121909+124047.8</f>
        <v>245956.8</v>
      </c>
      <c r="R19" s="46">
        <v>197224.6</v>
      </c>
      <c r="S19" s="46">
        <v>194893.6</v>
      </c>
      <c r="T19" s="46">
        <v>198967.1</v>
      </c>
    </row>
    <row r="20" spans="1:2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0">
        <f>SUM(P21)</f>
        <v>-212908.2</v>
      </c>
      <c r="Q20" s="50">
        <f>SUM(Q21)</f>
        <v>-124047.8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139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0">
        <f>-пр15!C17</f>
        <v>-212908.2</v>
      </c>
      <c r="Q21" s="50">
        <v>-124047.8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136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30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30" x14ac:dyDescent="0.25">
      <c r="A26" s="24" t="s">
        <v>44</v>
      </c>
      <c r="B26" s="25" t="s">
        <v>137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0</v>
      </c>
      <c r="Q46" s="49">
        <f>SUM(Q47+Q54)</f>
        <v>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-4019078.5</v>
      </c>
      <c r="Q47" s="50">
        <f>Q51+Q48</f>
        <v>-3950142.2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129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-4019078.5</v>
      </c>
      <c r="Q51" s="50">
        <f t="shared" si="44"/>
        <v>-3950142.2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130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-4019078.5</v>
      </c>
      <c r="Q52" s="50">
        <f t="shared" si="44"/>
        <v>-3950142.2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x14ac:dyDescent="0.25">
      <c r="A53" s="24" t="s">
        <v>95</v>
      </c>
      <c r="B53" s="25" t="s">
        <v>131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v>-4019078.5</v>
      </c>
      <c r="Q53" s="50">
        <v>-3950142.2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4019078.5</v>
      </c>
      <c r="Q54" s="50">
        <f>Q55+Q58</f>
        <v>3950142.2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0</v>
      </c>
      <c r="Q55" s="50">
        <f t="shared" si="46"/>
        <v>0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0</v>
      </c>
      <c r="Q56" s="50">
        <f t="shared" si="46"/>
        <v>0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v>0</v>
      </c>
      <c r="Q57" s="50">
        <v>0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4019078.5</v>
      </c>
      <c r="Q58" s="50">
        <f>Q59-Q61</f>
        <v>3950142.2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132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4019078.5</v>
      </c>
      <c r="Q59" s="50">
        <f>SUM(Q60)</f>
        <v>3950142.2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x14ac:dyDescent="0.25">
      <c r="A60" s="24" t="s">
        <v>107</v>
      </c>
      <c r="B60" s="25" t="s">
        <v>133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>
        <v>4019078.5</v>
      </c>
      <c r="Q60" s="50">
        <v>3950142.2</v>
      </c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134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135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124047.79999999999</v>
      </c>
      <c r="Q63" s="47">
        <f>Q11+Q46</f>
        <v>121908.99999999999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5" sqref="B5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52" t="s">
        <v>121</v>
      </c>
    </row>
    <row r="2" spans="1:2" x14ac:dyDescent="0.25">
      <c r="B2" s="52" t="s">
        <v>0</v>
      </c>
    </row>
    <row r="3" spans="1:2" x14ac:dyDescent="0.25">
      <c r="B3" s="38" t="s">
        <v>1</v>
      </c>
    </row>
    <row r="4" spans="1:2" x14ac:dyDescent="0.25">
      <c r="B4" s="52" t="s">
        <v>148</v>
      </c>
    </row>
    <row r="8" spans="1:2" s="32" customFormat="1" x14ac:dyDescent="0.25">
      <c r="A8" s="64" t="s">
        <v>111</v>
      </c>
      <c r="B8" s="64"/>
    </row>
    <row r="9" spans="1:2" s="32" customFormat="1" x14ac:dyDescent="0.25">
      <c r="A9" s="64" t="s">
        <v>142</v>
      </c>
      <c r="B9" s="64"/>
    </row>
    <row r="11" spans="1:2" ht="31.5" customHeight="1" x14ac:dyDescent="0.25">
      <c r="A11" s="33" t="s">
        <v>112</v>
      </c>
      <c r="B11" s="51" t="s">
        <v>145</v>
      </c>
    </row>
    <row r="12" spans="1:2" ht="31.5" x14ac:dyDescent="0.25">
      <c r="A12" s="35" t="s">
        <v>114</v>
      </c>
      <c r="B12" s="36">
        <f>SUM(B13:B14)</f>
        <v>-90000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>
        <v>-90000</v>
      </c>
    </row>
    <row r="15" spans="1:2" x14ac:dyDescent="0.25">
      <c r="A15" s="35" t="s">
        <v>117</v>
      </c>
      <c r="B15" s="53">
        <f>SUM(B16:B17)</f>
        <v>212908.2</v>
      </c>
    </row>
    <row r="16" spans="1:2" x14ac:dyDescent="0.25">
      <c r="A16" s="37" t="s">
        <v>115</v>
      </c>
      <c r="B16" s="53">
        <f>пр15!C19</f>
        <v>212908.2</v>
      </c>
    </row>
    <row r="17" spans="1:2" x14ac:dyDescent="0.25">
      <c r="A17" s="37" t="s">
        <v>116</v>
      </c>
      <c r="B17" s="53">
        <v>0</v>
      </c>
    </row>
    <row r="18" spans="1:2" x14ac:dyDescent="0.25">
      <c r="A18" s="37" t="s">
        <v>118</v>
      </c>
      <c r="B18" s="53">
        <f>SUM(B12+B15)</f>
        <v>122908.20000000001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52" t="s">
        <v>122</v>
      </c>
    </row>
    <row r="2" spans="1:3" x14ac:dyDescent="0.25">
      <c r="C2" s="52" t="s">
        <v>0</v>
      </c>
    </row>
    <row r="3" spans="1:3" x14ac:dyDescent="0.25">
      <c r="C3" s="38" t="s">
        <v>1</v>
      </c>
    </row>
    <row r="4" spans="1:3" x14ac:dyDescent="0.25">
      <c r="C4" s="52" t="s">
        <v>149</v>
      </c>
    </row>
    <row r="8" spans="1:3" s="32" customFormat="1" x14ac:dyDescent="0.25">
      <c r="A8" s="64" t="s">
        <v>111</v>
      </c>
      <c r="B8" s="64"/>
      <c r="C8" s="64"/>
    </row>
    <row r="9" spans="1:3" s="32" customFormat="1" x14ac:dyDescent="0.25">
      <c r="A9" s="64" t="s">
        <v>143</v>
      </c>
      <c r="B9" s="64"/>
      <c r="C9" s="64"/>
    </row>
    <row r="11" spans="1:3" x14ac:dyDescent="0.25">
      <c r="A11" s="65" t="s">
        <v>112</v>
      </c>
      <c r="B11" s="67" t="s">
        <v>113</v>
      </c>
      <c r="C11" s="68"/>
    </row>
    <row r="12" spans="1:3" x14ac:dyDescent="0.25">
      <c r="A12" s="66"/>
      <c r="B12" s="39" t="s">
        <v>128</v>
      </c>
      <c r="C12" s="34" t="s">
        <v>144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124047.79999999999</v>
      </c>
      <c r="C16" s="36">
        <f>SUM(C17:C18)</f>
        <v>121908.99999999999</v>
      </c>
    </row>
    <row r="17" spans="1:3" x14ac:dyDescent="0.25">
      <c r="A17" s="37" t="s">
        <v>115</v>
      </c>
      <c r="B17" s="36">
        <f>пр16!P19</f>
        <v>336956</v>
      </c>
      <c r="C17" s="36">
        <f>пр16!Q19</f>
        <v>245956.8</v>
      </c>
    </row>
    <row r="18" spans="1:3" x14ac:dyDescent="0.25">
      <c r="A18" s="37" t="s">
        <v>116</v>
      </c>
      <c r="B18" s="36">
        <f>пр16!P21</f>
        <v>-212908.2</v>
      </c>
      <c r="C18" s="36">
        <f>пр16!Q21</f>
        <v>-124047.8</v>
      </c>
    </row>
    <row r="19" spans="1:3" x14ac:dyDescent="0.25">
      <c r="A19" s="37" t="s">
        <v>118</v>
      </c>
      <c r="B19" s="36">
        <f>SUM(B13+B16)</f>
        <v>124047.79999999999</v>
      </c>
      <c r="C19" s="36">
        <f>SUM(C13+C16)</f>
        <v>121908.99999999999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пр15</vt:lpstr>
      <vt:lpstr>пр16</vt:lpstr>
      <vt:lpstr>пр17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2018-12-21T06:47:26Z</dcterms:modified>
</cp:coreProperties>
</file>